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CHELYABINSK\DEZ\OSK\БЛАГОУСТРОЙСТВО\Строитель 97\Конкурс\ФСГС 2023\"/>
    </mc:Choice>
  </mc:AlternateContent>
  <bookViews>
    <workbookView xWindow="0" yWindow="0" windowWidth="21600" windowHeight="9735"/>
  </bookViews>
  <sheets>
    <sheet name="Калининский р-н" sheetId="6" r:id="rId1"/>
  </sheets>
  <calcPr calcId="152511"/>
</workbook>
</file>

<file path=xl/calcChain.xml><?xml version="1.0" encoding="utf-8"?>
<calcChain xmlns="http://schemas.openxmlformats.org/spreadsheetml/2006/main">
  <c r="H25" i="6" l="1"/>
  <c r="G25" i="6"/>
  <c r="F25" i="6"/>
  <c r="H20" i="6"/>
  <c r="G20" i="6"/>
  <c r="F20" i="6"/>
  <c r="H17" i="6"/>
  <c r="G17" i="6"/>
  <c r="F17" i="6"/>
  <c r="K16" i="6"/>
  <c r="J16" i="6"/>
  <c r="I16" i="6"/>
  <c r="K13" i="6"/>
  <c r="J13" i="6"/>
  <c r="I13" i="6"/>
  <c r="K12" i="6"/>
  <c r="J12" i="6"/>
  <c r="I12" i="6"/>
  <c r="G11" i="6"/>
  <c r="K10" i="6"/>
  <c r="J10" i="6"/>
  <c r="F10" i="6"/>
  <c r="I10" i="6" s="1"/>
  <c r="J9" i="6"/>
  <c r="H9" i="6"/>
  <c r="K9" i="6" s="1"/>
  <c r="F9" i="6"/>
  <c r="J8" i="6"/>
  <c r="I8" i="6"/>
  <c r="H8" i="6"/>
  <c r="K8" i="6" s="1"/>
  <c r="F11" i="6" l="1"/>
  <c r="F26" i="6" s="1"/>
  <c r="H11" i="6"/>
  <c r="I9" i="6"/>
  <c r="G26" i="6"/>
  <c r="H26" i="6" l="1"/>
</calcChain>
</file>

<file path=xl/sharedStrings.xml><?xml version="1.0" encoding="utf-8"?>
<sst xmlns="http://schemas.openxmlformats.org/spreadsheetml/2006/main" count="56" uniqueCount="46">
  <si>
    <t>№ п/п</t>
  </si>
  <si>
    <t>№ ЛОТА</t>
  </si>
  <si>
    <t>Сроки выполнения работ</t>
  </si>
  <si>
    <t>Адрес придомовой территории</t>
  </si>
  <si>
    <t>Наименование мероприятий/ вид товаров, работ (услуг)</t>
  </si>
  <si>
    <t>Приложение № 1</t>
  </si>
  <si>
    <t xml:space="preserve">по программе «Формирование комфортной городской среды» в Калининском районе города  Челябинска </t>
  </si>
  <si>
    <t>(разбивка по лотам)</t>
  </si>
  <si>
    <t>Итого ПО ЛОТУ № 1</t>
  </si>
  <si>
    <t>ЛОТ № 2</t>
  </si>
  <si>
    <t>ЛОТ № 1</t>
  </si>
  <si>
    <t>ИТОГО ПО ЛОТУ № 2</t>
  </si>
  <si>
    <t>ИТОГО ПО ЛОТУ № 4</t>
  </si>
  <si>
    <t>Сумма ВСЕГО, руб.</t>
  </si>
  <si>
    <t>ЛОТ № 4</t>
  </si>
  <si>
    <t>Сумма СМР, руб.</t>
  </si>
  <si>
    <t>ПСД, руб.</t>
  </si>
  <si>
    <t xml:space="preserve">Ремонт дворового проезда, ремонт тротуаров. </t>
  </si>
  <si>
    <t>СМР</t>
  </si>
  <si>
    <t>ПСД</t>
  </si>
  <si>
    <t>ВС</t>
  </si>
  <si>
    <t>ЛОТ № 5</t>
  </si>
  <si>
    <t>Установка и ремонт ограждения</t>
  </si>
  <si>
    <t>Установка ограждения</t>
  </si>
  <si>
    <t>ул. Ковшовой, 2</t>
  </si>
  <si>
    <t>Ремонт дворового проезда, ремонт тротуаров, оборудование парковок для автотранспортных средств</t>
  </si>
  <si>
    <t>ул. Советская, 13</t>
  </si>
  <si>
    <t>Ремонт дворового проезда, оборудование парковок для автотранспортных средств, ремонт тротуаров</t>
  </si>
  <si>
    <t>Установка скамеек и урн для мусора, оборудование детской площадки</t>
  </si>
  <si>
    <t>Установка скамеек и урн для мусора</t>
  </si>
  <si>
    <t xml:space="preserve">С даты подписания договора подряда  до . 
</t>
  </si>
  <si>
    <t xml:space="preserve">С даты подписания договора подряда  до   
</t>
  </si>
  <si>
    <t>Калин и</t>
  </si>
  <si>
    <t xml:space="preserve"> </t>
  </si>
  <si>
    <t xml:space="preserve">Адресный перечень дворовых территорий на 2023 год  </t>
  </si>
  <si>
    <t>С даты подписания договора
подряда  до  31.08.2023 г.</t>
  </si>
  <si>
    <t xml:space="preserve">С даты подписания договора
подряда  до  31.08.2023 г.
</t>
  </si>
  <si>
    <t>ул. Братьев Кашириных, д.
118А</t>
  </si>
  <si>
    <t>ул. Салавата Юлаева, д. 17А</t>
  </si>
  <si>
    <t>ул. 250-летия Челябинска, д. 13</t>
  </si>
  <si>
    <t xml:space="preserve">Ремонт дворового проезда, оборудование парковок для
автотранспортных средств, ремонт тротуаров </t>
  </si>
  <si>
    <t>Ремонт дворового проезда, ремонт тротуаров.</t>
  </si>
  <si>
    <t xml:space="preserve">Установка
скамеек, урн для мусора, оборудование детских и
спортивной площадок. </t>
  </si>
  <si>
    <t>Установка
скамеек, урн для мусора, оборудование детских и
спортивных площадок</t>
  </si>
  <si>
    <t>Установка
скамеек, урн для мусора, оборудование детских и
спортивных площадок.</t>
  </si>
  <si>
    <t xml:space="preserve"> Установка и ремонт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</si>
</sst>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2" borderId="0" xfId="0" applyNumberFormat="1" applyFill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4" zoomScaleNormal="100" workbookViewId="0">
      <selection activeCell="M12" sqref="M12"/>
    </sheetView>
  </sheetViews>
  <sheetFormatPr defaultRowHeight="15" outlineLevelRow="2" outlineLevelCol="2" x14ac:dyDescent="0.25"/>
  <cols>
    <col min="1" max="1" width="9.140625" style="1" customWidth="1"/>
    <col min="2" max="2" width="9.85546875" customWidth="1"/>
    <col min="3" max="3" width="13.85546875" customWidth="1"/>
    <col min="4" max="4" width="31.5703125" style="2" customWidth="1"/>
    <col min="5" max="5" width="57.140625" style="2" customWidth="1"/>
    <col min="6" max="6" width="18.140625" style="8" hidden="1" customWidth="1" outlineLevel="2"/>
    <col min="7" max="7" width="23.28515625" customWidth="1" collapsed="1"/>
    <col min="8" max="8" width="18.5703125" hidden="1" customWidth="1" outlineLevel="1"/>
    <col min="9" max="9" width="12.42578125" hidden="1" customWidth="1" outlineLevel="1" collapsed="1"/>
    <col min="10" max="10" width="18.5703125" hidden="1" customWidth="1" outlineLevel="1"/>
    <col min="11" max="11" width="16.7109375" hidden="1" customWidth="1" outlineLevel="1"/>
    <col min="12" max="12" width="9.140625" collapsed="1"/>
    <col min="13" max="14" width="12.85546875" bestFit="1" customWidth="1"/>
  </cols>
  <sheetData>
    <row r="1" spans="1:14" x14ac:dyDescent="0.25">
      <c r="F1" s="3" t="s">
        <v>5</v>
      </c>
    </row>
    <row r="2" spans="1:14" x14ac:dyDescent="0.25">
      <c r="A2" s="5"/>
      <c r="B2" s="5"/>
      <c r="C2" s="5"/>
      <c r="D2" s="5"/>
      <c r="E2" s="5"/>
      <c r="F2" s="5"/>
    </row>
    <row r="3" spans="1:14" ht="15" customHeight="1" x14ac:dyDescent="0.25">
      <c r="A3" s="45" t="s">
        <v>34</v>
      </c>
      <c r="B3" s="45"/>
      <c r="C3" s="45"/>
      <c r="D3" s="45"/>
      <c r="E3" s="45"/>
      <c r="F3" s="45"/>
    </row>
    <row r="4" spans="1:14" ht="15.75" x14ac:dyDescent="0.25">
      <c r="A4" s="46" t="s">
        <v>6</v>
      </c>
      <c r="B4" s="46"/>
      <c r="C4" s="46"/>
      <c r="D4" s="46"/>
      <c r="E4" s="46"/>
      <c r="F4" s="46"/>
    </row>
    <row r="5" spans="1:14" ht="16.5" thickBot="1" x14ac:dyDescent="0.3">
      <c r="A5" s="47" t="s">
        <v>7</v>
      </c>
      <c r="B5" s="47"/>
      <c r="C5" s="47"/>
      <c r="D5" s="47"/>
      <c r="E5" s="47"/>
      <c r="F5" s="47"/>
    </row>
    <row r="6" spans="1:14" ht="40.5" customHeight="1" x14ac:dyDescent="0.25">
      <c r="A6" s="48" t="s">
        <v>0</v>
      </c>
      <c r="B6" s="48" t="s">
        <v>1</v>
      </c>
      <c r="C6" s="48" t="s">
        <v>2</v>
      </c>
      <c r="D6" s="50" t="s">
        <v>3</v>
      </c>
      <c r="E6" s="50" t="s">
        <v>4</v>
      </c>
      <c r="F6" s="52" t="s">
        <v>13</v>
      </c>
      <c r="G6" s="54" t="s">
        <v>15</v>
      </c>
      <c r="H6" s="11" t="s">
        <v>16</v>
      </c>
      <c r="I6" t="s">
        <v>20</v>
      </c>
      <c r="J6" t="s">
        <v>18</v>
      </c>
      <c r="K6" t="s">
        <v>19</v>
      </c>
    </row>
    <row r="7" spans="1:14" ht="15" customHeight="1" thickBot="1" x14ac:dyDescent="0.3">
      <c r="A7" s="49"/>
      <c r="B7" s="49"/>
      <c r="C7" s="49"/>
      <c r="D7" s="51"/>
      <c r="E7" s="51"/>
      <c r="F7" s="53"/>
      <c r="G7" s="55"/>
      <c r="H7" s="12"/>
    </row>
    <row r="8" spans="1:14" ht="34.5" customHeight="1" x14ac:dyDescent="0.25">
      <c r="A8" s="39">
        <v>1</v>
      </c>
      <c r="B8" s="56" t="s">
        <v>10</v>
      </c>
      <c r="C8" s="75" t="s">
        <v>36</v>
      </c>
      <c r="D8" s="33" t="s">
        <v>37</v>
      </c>
      <c r="E8" s="33" t="s">
        <v>17</v>
      </c>
      <c r="F8" s="30" t="s">
        <v>32</v>
      </c>
      <c r="G8" s="19">
        <v>3832305</v>
      </c>
      <c r="H8" s="13">
        <f>26978</f>
        <v>26978</v>
      </c>
      <c r="I8" s="6" t="e">
        <f>F8+F21+F18</f>
        <v>#VALUE!</v>
      </c>
      <c r="J8" s="10">
        <f>G8+G21+G18</f>
        <v>5821520</v>
      </c>
      <c r="K8" s="10">
        <f>H8+H21+H18</f>
        <v>41633</v>
      </c>
      <c r="M8" s="4"/>
      <c r="N8" s="4"/>
    </row>
    <row r="9" spans="1:14" ht="50.25" customHeight="1" x14ac:dyDescent="0.25">
      <c r="A9" s="37">
        <v>2</v>
      </c>
      <c r="B9" s="57"/>
      <c r="C9" s="76"/>
      <c r="D9" s="40" t="s">
        <v>38</v>
      </c>
      <c r="E9" s="40" t="s">
        <v>40</v>
      </c>
      <c r="F9" s="20">
        <f>1391640</f>
        <v>1391640</v>
      </c>
      <c r="G9" s="21">
        <v>4273762</v>
      </c>
      <c r="H9" s="14">
        <f>27287</f>
        <v>27287</v>
      </c>
      <c r="I9" s="6" t="e">
        <f>F9+#REF!+F24</f>
        <v>#REF!</v>
      </c>
      <c r="J9" s="10" t="e">
        <f>G9+#REF!+G24</f>
        <v>#REF!</v>
      </c>
      <c r="K9" s="10" t="e">
        <f>H9+#REF!+H24</f>
        <v>#REF!</v>
      </c>
    </row>
    <row r="10" spans="1:14" ht="33" customHeight="1" thickBot="1" x14ac:dyDescent="0.3">
      <c r="A10" s="37">
        <v>3</v>
      </c>
      <c r="B10" s="57"/>
      <c r="C10" s="76"/>
      <c r="D10" s="41" t="s">
        <v>39</v>
      </c>
      <c r="E10" s="34" t="s">
        <v>41</v>
      </c>
      <c r="F10" s="32">
        <f>2920394</f>
        <v>2920394</v>
      </c>
      <c r="G10" s="22">
        <v>1019081</v>
      </c>
      <c r="H10" s="15">
        <v>57262</v>
      </c>
      <c r="I10" s="6" t="e">
        <f>F23+F10+#REF!</f>
        <v>#REF!</v>
      </c>
      <c r="J10" s="10" t="e">
        <f>G10+G23+#REF!</f>
        <v>#REF!</v>
      </c>
      <c r="K10" s="10" t="e">
        <f>H10+H23+#REF!</f>
        <v>#REF!</v>
      </c>
    </row>
    <row r="11" spans="1:14" ht="16.5" thickBot="1" x14ac:dyDescent="0.3">
      <c r="A11" s="62" t="s">
        <v>8</v>
      </c>
      <c r="B11" s="63"/>
      <c r="C11" s="63"/>
      <c r="D11" s="77"/>
      <c r="E11" s="63"/>
      <c r="F11" s="23">
        <f>SUM(F8:F10)</f>
        <v>4312034</v>
      </c>
      <c r="G11" s="24">
        <f>SUM(G8:G10)</f>
        <v>9125148</v>
      </c>
      <c r="H11" s="16">
        <f>SUM(H8:H10)</f>
        <v>111527</v>
      </c>
      <c r="I11" s="7"/>
      <c r="J11" s="7"/>
      <c r="K11" s="7"/>
    </row>
    <row r="12" spans="1:14" ht="51" customHeight="1" x14ac:dyDescent="0.25">
      <c r="A12" s="86">
        <v>1</v>
      </c>
      <c r="B12" s="56" t="s">
        <v>9</v>
      </c>
      <c r="C12" s="78" t="s">
        <v>35</v>
      </c>
      <c r="D12" s="81" t="s">
        <v>37</v>
      </c>
      <c r="E12" s="33" t="s">
        <v>42</v>
      </c>
      <c r="F12" s="30">
        <v>2384567</v>
      </c>
      <c r="G12" s="19">
        <v>3370261</v>
      </c>
      <c r="H12" s="13">
        <v>46756</v>
      </c>
      <c r="I12" s="9">
        <f>F12+F22+F19</f>
        <v>2384567</v>
      </c>
      <c r="J12" s="8">
        <f>G12+G19+G22</f>
        <v>4158605</v>
      </c>
      <c r="K12" s="8">
        <f>H12+H19+H22</f>
        <v>67140</v>
      </c>
    </row>
    <row r="13" spans="1:14" ht="34.5" customHeight="1" x14ac:dyDescent="0.25">
      <c r="A13" s="66"/>
      <c r="B13" s="57"/>
      <c r="C13" s="79"/>
      <c r="D13" s="82"/>
      <c r="E13" s="40" t="s">
        <v>22</v>
      </c>
      <c r="F13" s="20">
        <v>6000000</v>
      </c>
      <c r="G13" s="25">
        <v>1329183</v>
      </c>
      <c r="H13" s="17">
        <v>117647</v>
      </c>
      <c r="I13" s="6">
        <f>F13</f>
        <v>6000000</v>
      </c>
      <c r="J13" s="8">
        <f>G13</f>
        <v>1329183</v>
      </c>
      <c r="K13" s="8">
        <f>H13</f>
        <v>117647</v>
      </c>
      <c r="N13" s="4"/>
    </row>
    <row r="14" spans="1:14" ht="54" customHeight="1" x14ac:dyDescent="0.25">
      <c r="A14" s="69">
        <v>2</v>
      </c>
      <c r="B14" s="58"/>
      <c r="C14" s="80"/>
      <c r="D14" s="44" t="s">
        <v>38</v>
      </c>
      <c r="E14" s="43" t="s">
        <v>43</v>
      </c>
      <c r="F14" s="26"/>
      <c r="G14" s="27">
        <v>1412595</v>
      </c>
      <c r="H14" s="18"/>
      <c r="I14" s="6"/>
      <c r="J14" s="8"/>
      <c r="K14" s="8"/>
      <c r="N14" s="4"/>
    </row>
    <row r="15" spans="1:14" ht="49.5" customHeight="1" x14ac:dyDescent="0.25">
      <c r="A15" s="84"/>
      <c r="B15" s="58"/>
      <c r="C15" s="80"/>
      <c r="D15" s="83" t="s">
        <v>39</v>
      </c>
      <c r="E15" s="43" t="s">
        <v>44</v>
      </c>
      <c r="F15" s="26"/>
      <c r="G15" s="27">
        <v>82353</v>
      </c>
      <c r="H15" s="18"/>
      <c r="I15" s="6"/>
      <c r="J15" s="8"/>
      <c r="K15" s="8"/>
      <c r="N15" s="4"/>
    </row>
    <row r="16" spans="1:14" ht="36" customHeight="1" thickBot="1" x14ac:dyDescent="0.3">
      <c r="A16" s="85"/>
      <c r="B16" s="58"/>
      <c r="C16" s="80"/>
      <c r="D16" s="83"/>
      <c r="E16" s="41" t="s">
        <v>45</v>
      </c>
      <c r="F16" s="26">
        <v>1941643</v>
      </c>
      <c r="G16" s="27">
        <v>455348</v>
      </c>
      <c r="H16" s="18">
        <v>38071</v>
      </c>
      <c r="I16" s="6" t="e">
        <f>F16+#REF!+#REF!</f>
        <v>#REF!</v>
      </c>
      <c r="J16" s="10" t="e">
        <f>G16+#REF!+#REF!</f>
        <v>#REF!</v>
      </c>
      <c r="K16" s="10" t="e">
        <f>H16+#REF!+#REF!</f>
        <v>#REF!</v>
      </c>
    </row>
    <row r="17" spans="1:13" ht="16.5" thickBot="1" x14ac:dyDescent="0.3">
      <c r="A17" s="64" t="s">
        <v>11</v>
      </c>
      <c r="B17" s="65"/>
      <c r="C17" s="65"/>
      <c r="D17" s="74"/>
      <c r="E17" s="65"/>
      <c r="F17" s="23">
        <f>SUM(F12:F16)</f>
        <v>10326210</v>
      </c>
      <c r="G17" s="24">
        <f>SUM(G12:G16)</f>
        <v>6649740</v>
      </c>
      <c r="H17" s="16">
        <f>SUM(H12:H16)</f>
        <v>202474</v>
      </c>
      <c r="I17" s="7"/>
      <c r="J17" s="7"/>
      <c r="K17" s="7"/>
    </row>
    <row r="18" spans="1:13" ht="36.75" hidden="1" customHeight="1" outlineLevel="1" x14ac:dyDescent="0.25">
      <c r="A18" s="39">
        <v>1</v>
      </c>
      <c r="B18" s="71" t="s">
        <v>14</v>
      </c>
      <c r="C18" s="59" t="s">
        <v>30</v>
      </c>
      <c r="D18" s="42" t="s">
        <v>24</v>
      </c>
      <c r="E18" s="33" t="s">
        <v>25</v>
      </c>
      <c r="F18" s="28"/>
      <c r="G18" s="19">
        <v>1396133</v>
      </c>
      <c r="H18" s="13">
        <v>13618</v>
      </c>
      <c r="I18" s="4"/>
      <c r="J18" s="4"/>
      <c r="K18" s="4"/>
    </row>
    <row r="19" spans="1:13" ht="42" hidden="1" customHeight="1" outlineLevel="1" thickBot="1" x14ac:dyDescent="0.3">
      <c r="A19" s="38">
        <v>2</v>
      </c>
      <c r="B19" s="72"/>
      <c r="C19" s="61"/>
      <c r="D19" s="41" t="s">
        <v>26</v>
      </c>
      <c r="E19" s="35" t="s">
        <v>27</v>
      </c>
      <c r="F19" s="26"/>
      <c r="G19" s="29">
        <v>568791</v>
      </c>
      <c r="H19" s="14">
        <v>17968</v>
      </c>
    </row>
    <row r="20" spans="1:13" ht="16.5" hidden="1" outlineLevel="1" thickBot="1" x14ac:dyDescent="0.3">
      <c r="A20" s="64" t="s">
        <v>12</v>
      </c>
      <c r="B20" s="65"/>
      <c r="C20" s="65"/>
      <c r="D20" s="65"/>
      <c r="E20" s="65"/>
      <c r="F20" s="23">
        <f>SUM(F18:F19)</f>
        <v>0</v>
      </c>
      <c r="G20" s="24">
        <f>SUM(G18:G19)</f>
        <v>1964924</v>
      </c>
      <c r="H20" s="16">
        <f>SUM(H18:H19)</f>
        <v>31586</v>
      </c>
      <c r="I20" s="4"/>
      <c r="L20" s="36" t="s">
        <v>33</v>
      </c>
    </row>
    <row r="21" spans="1:13" ht="33" hidden="1" customHeight="1" outlineLevel="1" x14ac:dyDescent="0.25">
      <c r="A21" s="66">
        <v>1</v>
      </c>
      <c r="B21" s="56" t="s">
        <v>21</v>
      </c>
      <c r="C21" s="59" t="s">
        <v>31</v>
      </c>
      <c r="D21" s="73" t="s">
        <v>24</v>
      </c>
      <c r="E21" s="33" t="s">
        <v>28</v>
      </c>
      <c r="F21" s="28"/>
      <c r="G21" s="19">
        <v>593082</v>
      </c>
      <c r="H21" s="13">
        <v>1037</v>
      </c>
      <c r="I21" s="4"/>
      <c r="J21" s="4"/>
      <c r="K21" s="4"/>
    </row>
    <row r="22" spans="1:13" ht="19.5" hidden="1" customHeight="1" outlineLevel="1" x14ac:dyDescent="0.25">
      <c r="A22" s="67"/>
      <c r="B22" s="57"/>
      <c r="C22" s="60"/>
      <c r="D22" s="68"/>
      <c r="E22" s="34" t="s">
        <v>23</v>
      </c>
      <c r="F22" s="20"/>
      <c r="G22" s="21">
        <v>219553</v>
      </c>
      <c r="H22" s="14">
        <v>2416</v>
      </c>
    </row>
    <row r="23" spans="1:13" ht="15.75" hidden="1" outlineLevel="1" x14ac:dyDescent="0.25">
      <c r="A23" s="67">
        <v>2</v>
      </c>
      <c r="B23" s="57"/>
      <c r="C23" s="60"/>
      <c r="D23" s="68" t="s">
        <v>26</v>
      </c>
      <c r="E23" s="31" t="s">
        <v>29</v>
      </c>
      <c r="F23" s="20"/>
      <c r="G23" s="21">
        <v>21326</v>
      </c>
      <c r="H23" s="14">
        <v>4091</v>
      </c>
    </row>
    <row r="24" spans="1:13" ht="21.75" hidden="1" customHeight="1" outlineLevel="1" thickBot="1" x14ac:dyDescent="0.3">
      <c r="A24" s="69"/>
      <c r="B24" s="58"/>
      <c r="C24" s="61"/>
      <c r="D24" s="70"/>
      <c r="E24" s="35" t="s">
        <v>23</v>
      </c>
      <c r="F24" s="26"/>
      <c r="G24" s="29">
        <v>73515</v>
      </c>
      <c r="H24" s="14">
        <v>697</v>
      </c>
    </row>
    <row r="25" spans="1:13" ht="16.5" hidden="1" outlineLevel="1" thickBot="1" x14ac:dyDescent="0.3">
      <c r="A25" s="64" t="s">
        <v>12</v>
      </c>
      <c r="B25" s="65"/>
      <c r="C25" s="65"/>
      <c r="D25" s="65"/>
      <c r="E25" s="65"/>
      <c r="F25" s="23">
        <f>SUM(F21:F24)</f>
        <v>0</v>
      </c>
      <c r="G25" s="24">
        <f>SUM(G21:G24)</f>
        <v>907476</v>
      </c>
      <c r="H25" s="16">
        <f>SUM(H21:H24)</f>
        <v>8241</v>
      </c>
      <c r="I25" s="4"/>
      <c r="L25" s="36" t="s">
        <v>33</v>
      </c>
    </row>
    <row r="26" spans="1:13" hidden="1" outlineLevel="2" x14ac:dyDescent="0.25">
      <c r="F26" s="8" t="e">
        <f>F11+F17+#REF!+F20+F25</f>
        <v>#REF!</v>
      </c>
      <c r="G26" s="8" t="e">
        <f>G11+G17+#REF!+G20+G25</f>
        <v>#REF!</v>
      </c>
      <c r="H26" s="8" t="e">
        <f>H11+H17+#REF!+H20+H25</f>
        <v>#REF!</v>
      </c>
    </row>
    <row r="27" spans="1:13" collapsed="1" x14ac:dyDescent="0.25">
      <c r="M27" s="4"/>
    </row>
    <row r="28" spans="1:13" x14ac:dyDescent="0.25">
      <c r="M28" s="4"/>
    </row>
    <row r="29" spans="1:13" x14ac:dyDescent="0.25">
      <c r="G29" s="4" t="s">
        <v>33</v>
      </c>
      <c r="M29" s="4"/>
    </row>
    <row r="30" spans="1:13" x14ac:dyDescent="0.25">
      <c r="M30" s="4"/>
    </row>
    <row r="31" spans="1:13" x14ac:dyDescent="0.25">
      <c r="G31" s="4" t="s">
        <v>33</v>
      </c>
      <c r="M31" s="4"/>
    </row>
  </sheetData>
  <mergeCells count="30"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G6:G7"/>
    <mergeCell ref="B8:B10"/>
    <mergeCell ref="C8:C10"/>
    <mergeCell ref="A11:E11"/>
    <mergeCell ref="B12:B16"/>
    <mergeCell ref="C12:C16"/>
    <mergeCell ref="D12:D13"/>
    <mergeCell ref="D15:D16"/>
    <mergeCell ref="A14:A16"/>
    <mergeCell ref="A12:A13"/>
    <mergeCell ref="A17:E17"/>
    <mergeCell ref="A25:E25"/>
    <mergeCell ref="B18:B19"/>
    <mergeCell ref="C18:C19"/>
    <mergeCell ref="A20:E20"/>
    <mergeCell ref="A21:A22"/>
    <mergeCell ref="B21:B24"/>
    <mergeCell ref="C21:C24"/>
    <mergeCell ref="D21:D22"/>
    <mergeCell ref="A23:A24"/>
    <mergeCell ref="D23:D24"/>
  </mergeCells>
  <pageMargins left="0.23622047244094491" right="0.23622047244094491" top="0.74803149606299213" bottom="0.74803149606299213" header="0.31496062992125984" footer="0.31496062992125984"/>
  <pageSetup paperSize="8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Калининский р-н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Чинькова Евгения Владиславовна</dc:creator>
  <cp:lastModifiedBy>Чинькова Евгения Владиславовна</cp:lastModifiedBy>
  <cp:lastPrinted>2021-10-22T03:59:05Z</cp:lastPrinted>
  <dcterms:created xsi:type="dcterms:W3CDTF">2019-04-16T02:45:36Z</dcterms:created>
  <dcterms:modified xsi:type="dcterms:W3CDTF">2022-11-15T03:34:26Z</dcterms:modified>
</cp:coreProperties>
</file>